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DerekTobia\Desktop\"/>
    </mc:Choice>
  </mc:AlternateContent>
  <xr:revisionPtr revIDLastSave="0" documentId="8_{DB04099C-E6DE-47F9-A456-180127CBF8E7}" xr6:coauthVersionLast="47" xr6:coauthVersionMax="47" xr10:uidLastSave="{00000000-0000-0000-0000-000000000000}"/>
  <bookViews>
    <workbookView xWindow="28680" yWindow="-345" windowWidth="29040" windowHeight="15720" xr2:uid="{EFBEDB26-CD68-493D-9699-E3CA9B124681}"/>
  </bookViews>
  <sheets>
    <sheet name="Rate Package Overview" sheetId="3" r:id="rId1"/>
    <sheet name="2016-2021 MCVR Wrap Impact" sheetId="7" r:id="rId2"/>
    <sheet name="2016-2019 Audited Wrap Rates" sheetId="2" state="hidden" r:id="rId3"/>
  </sheets>
  <definedNames>
    <definedName name="april" localSheetId="1">#REF!</definedName>
    <definedName name="april">#REF!</definedName>
    <definedName name="august" localSheetId="1">#REF!</definedName>
    <definedName name="august">#REF!</definedName>
    <definedName name="BOP" localSheetId="1">#REF!</definedName>
    <definedName name="BOP">#REF!</definedName>
    <definedName name="BridgeItDataSheet">#REF!</definedName>
    <definedName name="chart">#REF!</definedName>
    <definedName name="Client_data">#REF!</definedName>
    <definedName name="Company">#REF!</definedName>
    <definedName name="december">#REF!</definedName>
    <definedName name="Description">#N/A</definedName>
    <definedName name="DOC" localSheetId="1">#REF!</definedName>
    <definedName name="DOC">#REF!</definedName>
    <definedName name="dsivf" localSheetId="1">IF(#REF!&lt;&gt;0,VLOOKUP(#REF!,#REF!,2,0),"")</definedName>
    <definedName name="dsivf">IF(#REF!&lt;&gt;0,VLOOKUP(#REF!,#REF!,2,0),"")</definedName>
    <definedName name="february" localSheetId="1">#REF!</definedName>
    <definedName name="february">#REF!</definedName>
    <definedName name="INS" localSheetId="1">#REF!</definedName>
    <definedName name="INS">#REF!</definedName>
    <definedName name="insgroup">#REF!</definedName>
    <definedName name="january">#REF!</definedName>
    <definedName name="JanuaryCash">#N/A</definedName>
    <definedName name="july" localSheetId="1">#REF!</definedName>
    <definedName name="july">#REF!</definedName>
    <definedName name="june" localSheetId="1">#REF!</definedName>
    <definedName name="june">#REF!</definedName>
    <definedName name="locate" localSheetId="1">#REF!</definedName>
    <definedName name="locate">#REF!</definedName>
    <definedName name="Main">#REF!</definedName>
    <definedName name="march">#REF!</definedName>
    <definedName name="maymay">#REF!</definedName>
    <definedName name="MCA">#REF!</definedName>
    <definedName name="Name">#REF!</definedName>
    <definedName name="november">#REF!</definedName>
    <definedName name="october">#REF!</definedName>
    <definedName name="OPCERT">#REF!</definedName>
    <definedName name="OTPSPrint">#N/A</definedName>
    <definedName name="page\x2dtotal" localSheetId="1">#REF!</definedName>
    <definedName name="page\x2dtotal">#REF!</definedName>
    <definedName name="page\x2dtotal\x2dmaster0" localSheetId="1">#REF!</definedName>
    <definedName name="page\x2dtotal\x2dmaster0">#REF!</definedName>
    <definedName name="Paid_claims_details" localSheetId="1">#REF!</definedName>
    <definedName name="Paid_claims_details">#REF!</definedName>
    <definedName name="PPS">#REF!</definedName>
    <definedName name="Print_Area_MI">#N/A</definedName>
    <definedName name="RCC_Encounters_No_Manual_Adjustment_No_Modifiers" localSheetId="1">#REF!</definedName>
    <definedName name="RCC_Encounters_No_Manual_Adjustment_No_Modifiers">#REF!</definedName>
    <definedName name="RCC_manual_adj_by_claimID" localSheetId="1">#REF!</definedName>
    <definedName name="RCC_manual_adj_by_claimID">#REF!</definedName>
    <definedName name="RCCDATA" localSheetId="1">#REF!</definedName>
    <definedName name="RCCDATA">#REF!</definedName>
    <definedName name="RWPATS">#REF!</definedName>
    <definedName name="SalPrint">#N/A</definedName>
    <definedName name="september" localSheetId="1">#REF!</definedName>
    <definedName name="september">#REF!</definedName>
    <definedName name="ss">#N/A</definedName>
    <definedName name="TranOTPS">#N/A</definedName>
    <definedName name="transum" localSheetId="1">#REF!</definedName>
    <definedName name="transum">#REF!</definedName>
    <definedName name="TYPE" localSheetId="1">#REF!</definedName>
    <definedName name="TYPE">#REF!</definedName>
    <definedName name="visitlook" localSheetId="1">#REF!</definedName>
    <definedName name="visitlook">#REF!</definedName>
    <definedName name="Visits">#REF!</definedName>
    <definedName name="WPIncludes">#REF!</definedName>
    <definedName name="WTA">#REF!</definedName>
    <definedName name="WTREV">#REF!</definedName>
    <definedName name="xFTE">#N/A</definedName>
    <definedName name="xPercent">#N/A</definedName>
    <definedName name="xRound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7" i="7" l="1"/>
  <c r="W7" i="7"/>
  <c r="S7" i="7"/>
  <c r="Q7" i="7" s="1"/>
  <c r="Q9" i="7" s="1"/>
  <c r="R7" i="7"/>
  <c r="M7" i="7"/>
  <c r="H7" i="7"/>
  <c r="C7" i="7"/>
  <c r="AC6" i="7"/>
  <c r="X6" i="7"/>
  <c r="X7" i="7" s="1"/>
  <c r="V7" i="7" s="1"/>
  <c r="V9" i="7" s="1"/>
  <c r="S6" i="7"/>
  <c r="N6" i="7"/>
  <c r="I6" i="7"/>
  <c r="D6" i="7"/>
  <c r="AC5" i="7"/>
  <c r="X5" i="7"/>
  <c r="S5" i="7"/>
  <c r="N5" i="7"/>
  <c r="I5" i="7"/>
  <c r="D5" i="7"/>
  <c r="AC4" i="7"/>
  <c r="AC7" i="7" s="1"/>
  <c r="AA7" i="7" s="1"/>
  <c r="AA9" i="7" s="1"/>
  <c r="X4" i="7"/>
  <c r="S4" i="7"/>
  <c r="N4" i="7"/>
  <c r="N7" i="7" s="1"/>
  <c r="L7" i="7" s="1"/>
  <c r="L9" i="7" s="1"/>
  <c r="I4" i="7"/>
  <c r="I7" i="7" s="1"/>
  <c r="G7" i="7" s="1"/>
  <c r="G9" i="7" s="1"/>
  <c r="D4" i="7"/>
  <c r="D7" i="7" s="1"/>
  <c r="B7" i="7" s="1"/>
  <c r="B9" i="7" s="1"/>
  <c r="B14" i="7" s="1"/>
  <c r="B15" i="7" s="1"/>
  <c r="B17" i="7" s="1"/>
  <c r="B21" i="7" s="1"/>
  <c r="Z2" i="7"/>
  <c r="U2" i="7"/>
  <c r="P2" i="7"/>
  <c r="K2" i="7"/>
  <c r="F2" i="7"/>
  <c r="A2" i="7"/>
  <c r="V15" i="7" l="1"/>
  <c r="V17" i="7" s="1"/>
  <c r="V14" i="7"/>
  <c r="L14" i="7"/>
  <c r="L15" i="7"/>
  <c r="L17" i="7" s="1"/>
  <c r="AA14" i="7"/>
  <c r="AA15" i="7"/>
  <c r="AA17" i="7" s="1"/>
  <c r="G14" i="7"/>
  <c r="G15" i="7"/>
  <c r="G17" i="7" s="1"/>
  <c r="Q15" i="7"/>
  <c r="Q17" i="7" s="1"/>
  <c r="Q14" i="7"/>
  <c r="D9" i="2" l="1"/>
  <c r="D7" i="2"/>
  <c r="D5" i="2"/>
  <c r="D3" i="2"/>
  <c r="G2" i="2" s="1"/>
</calcChain>
</file>

<file path=xl/sharedStrings.xml><?xml version="1.0" encoding="utf-8"?>
<sst xmlns="http://schemas.openxmlformats.org/spreadsheetml/2006/main" count="190" uniqueCount="89">
  <si>
    <t>Weighted Average</t>
  </si>
  <si>
    <t>Original October 2017 Rate</t>
  </si>
  <si>
    <t>Audited October 2017 Rate</t>
  </si>
  <si>
    <t>Paid Claims</t>
  </si>
  <si>
    <t>October 2017 Rate Impact</t>
  </si>
  <si>
    <t>Original October 2018 Rate</t>
  </si>
  <si>
    <t>Audited October 2018 Rate</t>
  </si>
  <si>
    <t>October 2018 Rate Impact</t>
  </si>
  <si>
    <t>October 2019 Rate Impact</t>
  </si>
  <si>
    <t>October 2020 Rate Impact</t>
  </si>
  <si>
    <t>Original October 2019 Rate</t>
  </si>
  <si>
    <t>Original October 2020 Rate</t>
  </si>
  <si>
    <t>Audited October 2019 Rate</t>
  </si>
  <si>
    <t>Audited October 2020 Rate</t>
  </si>
  <si>
    <t>Total Rate Package Impact</t>
  </si>
  <si>
    <t>Sample Impact</t>
  </si>
  <si>
    <t xml:space="preserve">Health Center Name: </t>
  </si>
  <si>
    <t>10/1/2023-9/30/2024</t>
  </si>
  <si>
    <t>10/1/2022-9/30/2023</t>
  </si>
  <si>
    <t>Coverage Period</t>
  </si>
  <si>
    <t>MCVR Determining Rate</t>
  </si>
  <si>
    <t>Rate Package</t>
  </si>
  <si>
    <t>Projected Liability</t>
  </si>
  <si>
    <t xml:space="preserve">Paid Wrap Visits </t>
  </si>
  <si>
    <t xml:space="preserve">4013-Threshold (PPS) </t>
  </si>
  <si>
    <t xml:space="preserve">Visits </t>
  </si>
  <si>
    <t>10/1/18-9/30/2019</t>
  </si>
  <si>
    <t>Rate</t>
  </si>
  <si>
    <t>Weighted Revenue</t>
  </si>
  <si>
    <t>4011-Group Psych</t>
  </si>
  <si>
    <t>4012-Individual Off-Site</t>
  </si>
  <si>
    <t>Managed Care Average</t>
  </si>
  <si>
    <t>FQHC PPS Rates 10/1/17-9/30/18</t>
  </si>
  <si>
    <t>FQHC PPS Rates 10/1/18-9/30/19</t>
  </si>
  <si>
    <t>FQHC PPS Rates 10/1/19-9/30/20</t>
  </si>
  <si>
    <t>10/1/19-9/30/20</t>
  </si>
  <si>
    <t>10/1/20-9/30/21</t>
  </si>
  <si>
    <t>10/1/17-9/30/2018</t>
  </si>
  <si>
    <t>Wrap Rate per Audit</t>
  </si>
  <si>
    <t>Wrap Rate pre-Audit</t>
  </si>
  <si>
    <t>Wrap Rate Period</t>
  </si>
  <si>
    <t>Change in Wrap Rate per Audit</t>
  </si>
  <si>
    <t>FQHC PPS Rates 10/1/20-9/30/21</t>
  </si>
  <si>
    <t>Projected Liability - 2016 MCVR Audit</t>
  </si>
  <si>
    <t>Projected Liability - 2017 MCVR Audit</t>
  </si>
  <si>
    <t>Projected Liability - 2018 MCVR Audit</t>
  </si>
  <si>
    <t>Projected Liability - 2019 MCVR Audit</t>
  </si>
  <si>
    <t>FQHC PPS Rates 10/1/21-9/30/22</t>
  </si>
  <si>
    <t>10/1/21-9/30/22</t>
  </si>
  <si>
    <t>Projected Liability - 20209 MCVR Audit</t>
  </si>
  <si>
    <t>Projected Liability - 2021 MCVR Audit</t>
  </si>
  <si>
    <t>FQHC PPS Rates 10/1/22-9/30/23</t>
  </si>
  <si>
    <t>10/1/22-9/30/23</t>
  </si>
  <si>
    <t>Total Projected Cumulative Liability 2016-2022</t>
  </si>
  <si>
    <t>Footnote:</t>
  </si>
  <si>
    <t>²Audited CY '20 MCVR is for DOH data collection purposes</t>
  </si>
  <si>
    <t>¹Centers with an approved Medicaid rate appeal, mid-year, should replicate the above table based on the rate effective date(s)</t>
  </si>
  <si>
    <t>10/1/2021-9/30/2022</t>
  </si>
  <si>
    <t>10/1/2020-9/30/2021</t>
  </si>
  <si>
    <t>10/1/2019-9/30/2020</t>
  </si>
  <si>
    <t>10/1/2018-9/30/2019</t>
  </si>
  <si>
    <t>10/1/2017-9/30/2018</t>
  </si>
  <si>
    <t>2019*/2020</t>
  </si>
  <si>
    <t>Complete</t>
  </si>
  <si>
    <t>MCVR/Audit Status</t>
  </si>
  <si>
    <t>Rate Application Date</t>
  </si>
  <si>
    <t>Notes</t>
  </si>
  <si>
    <t>10/1/2025-9/30/2026</t>
  </si>
  <si>
    <t>-</t>
  </si>
  <si>
    <t xml:space="preserve">Unaudited rates released July 17, 2024 (Cycle 2445). Audited rates pending. </t>
  </si>
  <si>
    <t>Audits approved; claims reprocessed July 17, 2024 (Cycle 2445).</t>
  </si>
  <si>
    <t xml:space="preserve">This rate will be audited during MCVR submission. </t>
  </si>
  <si>
    <t>As of March 2025, audited rates are with DOB; claims will be reprocessed once approved.</t>
  </si>
  <si>
    <t>KPMG released audit findings (exit dashboards) between April and July 2024.</t>
  </si>
  <si>
    <t>Wrap Rate Package Overview</t>
  </si>
  <si>
    <t xml:space="preserve">As of March 2025, audited rates are under review by DOB; claims will be reprocessed once approved. Unaudited rates were released in February 2024 (Cycle 2424). </t>
  </si>
  <si>
    <t>*Health centers were held harmless under the CY2021 rate, which used the higher of the 2019 or 2020 MCVR rates.</t>
  </si>
  <si>
    <t>2020 Rate Package</t>
  </si>
  <si>
    <t>2021 Rate Package</t>
  </si>
  <si>
    <t>2022 Rate Package</t>
  </si>
  <si>
    <t>2023 Rate Package (Current Rate)</t>
  </si>
  <si>
    <t>2024 Rate Package</t>
  </si>
  <si>
    <t>2025 Rate Package</t>
  </si>
  <si>
    <t>2019 Rate Package</t>
  </si>
  <si>
    <t>2018 Rate Package</t>
  </si>
  <si>
    <t>2017 Rate Package</t>
  </si>
  <si>
    <t>KPMG released audit findings (exit dashboards) in March 2025. MCVR and audit documentation were submitted October 2024.</t>
  </si>
  <si>
    <t>KPMG released audit findings (exit dashboards) in March 2025. MCVRs were submitted in 2023; audit submitted October 2024.</t>
  </si>
  <si>
    <t>10/1/2024-9/30/2025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</si>
</sst>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name val="Arial"/>
      <family val="2"/>
    </font>
    <font>
      <sz val="10"/>
      <name val="Tahoma"/>
      <family val="2"/>
    </font>
    <font>
      <u/>
      <sz val="10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5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4" fontId="0" fillId="2" borderId="10" xfId="2" applyFont="1" applyFill="1" applyBorder="1" applyAlignment="1">
      <alignment horizontal="center" vertical="center" wrapText="1"/>
    </xf>
    <xf numFmtId="44" fontId="0" fillId="2" borderId="2" xfId="2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8" fontId="0" fillId="0" borderId="11" xfId="2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8" fontId="0" fillId="0" borderId="11" xfId="0" applyNumberFormat="1" applyBorder="1" applyAlignment="1">
      <alignment horizontal="center" vertical="center" wrapText="1"/>
    </xf>
    <xf numFmtId="44" fontId="0" fillId="2" borderId="5" xfId="2" applyFont="1" applyFill="1" applyBorder="1" applyAlignment="1">
      <alignment horizontal="center" vertical="center" wrapText="1"/>
    </xf>
    <xf numFmtId="44" fontId="0" fillId="2" borderId="12" xfId="2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8" fontId="0" fillId="0" borderId="6" xfId="2" applyNumberFormat="1" applyFont="1" applyBorder="1" applyAlignment="1">
      <alignment horizontal="center" vertical="center" wrapText="1"/>
    </xf>
    <xf numFmtId="8" fontId="0" fillId="0" borderId="8" xfId="2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6" fillId="0" borderId="0" xfId="4" applyFont="1"/>
    <xf numFmtId="44" fontId="6" fillId="2" borderId="0" xfId="2" applyFont="1" applyFill="1" applyBorder="1" applyAlignment="1">
      <alignment horizontal="center"/>
    </xf>
    <xf numFmtId="164" fontId="6" fillId="2" borderId="0" xfId="5" applyNumberFormat="1" applyFont="1" applyFill="1" applyBorder="1" applyAlignment="1">
      <alignment horizontal="center"/>
    </xf>
    <xf numFmtId="44" fontId="6" fillId="2" borderId="1" xfId="2" applyFont="1" applyFill="1" applyBorder="1" applyAlignment="1"/>
    <xf numFmtId="164" fontId="3" fillId="2" borderId="1" xfId="5" applyNumberFormat="1" applyFont="1" applyFill="1" applyBorder="1" applyAlignment="1">
      <alignment horizontal="center"/>
    </xf>
    <xf numFmtId="164" fontId="3" fillId="2" borderId="0" xfId="5" applyNumberFormat="1" applyFont="1" applyFill="1" applyBorder="1" applyAlignment="1">
      <alignment horizontal="center"/>
    </xf>
    <xf numFmtId="44" fontId="3" fillId="2" borderId="0" xfId="6" applyFont="1" applyFill="1" applyBorder="1"/>
    <xf numFmtId="44" fontId="3" fillId="0" borderId="0" xfId="6" applyFont="1" applyFill="1" applyBorder="1"/>
    <xf numFmtId="0" fontId="4" fillId="0" borderId="28" xfId="3" applyFont="1" applyBorder="1" applyAlignment="1">
      <alignment horizontal="left"/>
    </xf>
    <xf numFmtId="44" fontId="3" fillId="0" borderId="29" xfId="6" applyFont="1" applyFill="1" applyBorder="1"/>
    <xf numFmtId="44" fontId="3" fillId="2" borderId="23" xfId="6" applyFont="1" applyFill="1" applyBorder="1"/>
    <xf numFmtId="0" fontId="3" fillId="4" borderId="14" xfId="3" applyFill="1" applyBorder="1" applyAlignment="1">
      <alignment horizontal="center"/>
    </xf>
    <xf numFmtId="0" fontId="3" fillId="4" borderId="21" xfId="3" applyFill="1" applyBorder="1" applyAlignment="1">
      <alignment horizontal="center" wrapText="1"/>
    </xf>
    <xf numFmtId="0" fontId="4" fillId="4" borderId="17" xfId="0" applyFont="1" applyFill="1" applyBorder="1"/>
    <xf numFmtId="0" fontId="4" fillId="4" borderId="26" xfId="3" applyFont="1" applyFill="1" applyBorder="1" applyAlignment="1">
      <alignment horizontal="left"/>
    </xf>
    <xf numFmtId="0" fontId="3" fillId="4" borderId="20" xfId="3" applyFill="1" applyBorder="1" applyAlignment="1">
      <alignment horizontal="left"/>
    </xf>
    <xf numFmtId="0" fontId="3" fillId="4" borderId="22" xfId="3" applyFill="1" applyBorder="1"/>
    <xf numFmtId="0" fontId="3" fillId="4" borderId="24" xfId="3" applyFill="1" applyBorder="1"/>
    <xf numFmtId="0" fontId="3" fillId="4" borderId="20" xfId="3" applyFill="1" applyBorder="1"/>
    <xf numFmtId="0" fontId="3" fillId="4" borderId="22" xfId="3" applyFill="1" applyBorder="1" applyAlignment="1">
      <alignment horizontal="right"/>
    </xf>
    <xf numFmtId="0" fontId="3" fillId="0" borderId="26" xfId="3" applyBorder="1" applyAlignment="1">
      <alignment horizontal="right"/>
    </xf>
    <xf numFmtId="0" fontId="3" fillId="4" borderId="18" xfId="0" applyFont="1" applyFill="1" applyBorder="1"/>
    <xf numFmtId="0" fontId="3" fillId="4" borderId="19" xfId="0" applyFont="1" applyFill="1" applyBorder="1"/>
    <xf numFmtId="0" fontId="3" fillId="4" borderId="0" xfId="0" applyFont="1" applyFill="1"/>
    <xf numFmtId="0" fontId="3" fillId="4" borderId="23" xfId="0" applyFont="1" applyFill="1" applyBorder="1"/>
    <xf numFmtId="0" fontId="3" fillId="0" borderId="16" xfId="0" applyFont="1" applyBorder="1"/>
    <xf numFmtId="0" fontId="3" fillId="0" borderId="27" xfId="0" applyFont="1" applyBorder="1"/>
    <xf numFmtId="0" fontId="3" fillId="4" borderId="21" xfId="0" applyFont="1" applyFill="1" applyBorder="1" applyAlignment="1">
      <alignment horizontal="center"/>
    </xf>
    <xf numFmtId="164" fontId="3" fillId="2" borderId="23" xfId="1" applyNumberFormat="1" applyFont="1" applyFill="1" applyBorder="1"/>
    <xf numFmtId="0" fontId="4" fillId="0" borderId="15" xfId="0" applyFont="1" applyBorder="1"/>
    <xf numFmtId="0" fontId="3" fillId="0" borderId="0" xfId="0" applyFont="1"/>
    <xf numFmtId="0" fontId="3" fillId="0" borderId="0" xfId="3" applyAlignment="1">
      <alignment horizontal="right"/>
    </xf>
    <xf numFmtId="0" fontId="3" fillId="4" borderId="24" xfId="3" applyFill="1" applyBorder="1" applyAlignment="1">
      <alignment horizontal="right"/>
    </xf>
    <xf numFmtId="0" fontId="3" fillId="4" borderId="0" xfId="3" applyFill="1" applyAlignment="1">
      <alignment horizontal="left"/>
    </xf>
    <xf numFmtId="8" fontId="3" fillId="4" borderId="0" xfId="2" applyNumberFormat="1" applyFont="1" applyFill="1" applyBorder="1"/>
    <xf numFmtId="6" fontId="4" fillId="0" borderId="0" xfId="0" applyNumberFormat="1" applyFont="1"/>
    <xf numFmtId="0" fontId="7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30" xfId="0" applyFont="1" applyBorder="1"/>
    <xf numFmtId="0" fontId="3" fillId="0" borderId="13" xfId="0" applyFont="1" applyBorder="1"/>
    <xf numFmtId="0" fontId="3" fillId="0" borderId="31" xfId="0" applyFont="1" applyBorder="1"/>
    <xf numFmtId="44" fontId="3" fillId="0" borderId="14" xfId="2" applyFont="1" applyFill="1" applyBorder="1" applyAlignment="1" applyProtection="1"/>
    <xf numFmtId="164" fontId="3" fillId="4" borderId="14" xfId="5" applyNumberFormat="1" applyFont="1" applyFill="1" applyBorder="1" applyAlignment="1" applyProtection="1">
      <alignment horizontal="center"/>
    </xf>
    <xf numFmtId="165" fontId="6" fillId="4" borderId="21" xfId="6" applyNumberFormat="1" applyFont="1" applyFill="1" applyBorder="1" applyAlignment="1" applyProtection="1">
      <alignment horizontal="left"/>
    </xf>
    <xf numFmtId="44" fontId="3" fillId="0" borderId="16" xfId="6" applyFont="1" applyFill="1" applyBorder="1" applyProtection="1"/>
    <xf numFmtId="44" fontId="3" fillId="4" borderId="25" xfId="0" applyNumberFormat="1" applyFont="1" applyFill="1" applyBorder="1"/>
    <xf numFmtId="8" fontId="3" fillId="4" borderId="21" xfId="2" applyNumberFormat="1" applyFont="1" applyFill="1" applyBorder="1" applyProtection="1"/>
    <xf numFmtId="6" fontId="3" fillId="4" borderId="27" xfId="2" applyNumberFormat="1" applyFont="1" applyFill="1" applyBorder="1" applyProtection="1"/>
    <xf numFmtId="6" fontId="4" fillId="0" borderId="15" xfId="0" applyNumberFormat="1" applyFont="1" applyBorder="1"/>
    <xf numFmtId="44" fontId="3" fillId="4" borderId="23" xfId="6" applyFont="1" applyFill="1" applyBorder="1" applyAlignment="1" applyProtection="1">
      <alignment horizontal="center"/>
    </xf>
    <xf numFmtId="165" fontId="6" fillId="4" borderId="23" xfId="6" applyNumberFormat="1" applyFont="1" applyFill="1" applyBorder="1" applyAlignment="1" applyProtection="1">
      <alignment horizontal="left"/>
    </xf>
    <xf numFmtId="165" fontId="6" fillId="4" borderId="25" xfId="6" applyNumberFormat="1" applyFont="1" applyFill="1" applyBorder="1" applyAlignment="1" applyProtection="1">
      <alignment horizontal="left"/>
    </xf>
    <xf numFmtId="164" fontId="3" fillId="2" borderId="23" xfId="1" applyNumberFormat="1" applyFont="1" applyFill="1" applyBorder="1" applyProtection="1"/>
    <xf numFmtId="0" fontId="0" fillId="4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vertical="top"/>
    </xf>
    <xf numFmtId="0" fontId="0" fillId="0" borderId="2" xfId="0" applyBorder="1" applyAlignment="1">
      <alignment vertical="top" wrapText="1"/>
    </xf>
    <xf numFmtId="0" fontId="2" fillId="3" borderId="2" xfId="0" applyFont="1" applyFill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/>
    </xf>
  </cellXfs>
  <cellStyles count="8">
    <cellStyle name="Comma" xfId="1" builtinId="3"/>
    <cellStyle name="Comma 234" xfId="5" xr:uid="{E1168C40-0A06-47CC-BF66-082F3F3A4AFD}"/>
    <cellStyle name="Currency" xfId="2" builtinId="4"/>
    <cellStyle name="Currency 239" xfId="6" xr:uid="{F5DA04BE-8DFE-4AD5-B5CB-B11E7C46E30E}"/>
    <cellStyle name="Normal" xfId="0" builtinId="0"/>
    <cellStyle name="Normal 10 10" xfId="4" xr:uid="{C226FFD9-689C-4204-AD8C-C6D83CB6D1F3}"/>
    <cellStyle name="Normal 54" xfId="3" xr:uid="{EA654C80-3C13-4F6D-90F8-7F359ED092FF}"/>
    <cellStyle name="Percent 2" xfId="7" xr:uid="{678E931C-91C0-42B3-8592-16B579CBC4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C231D-ADCE-4B4C-90EB-322D75518740}">
  <sheetPr>
    <pageSetUpPr fitToPage="1"/>
  </sheetPr>
  <dimension ref="A1:F11"/>
  <sheetViews>
    <sheetView tabSelected="1" zoomScale="110" zoomScaleNormal="110" workbookViewId="0">
      <selection activeCell="F20" sqref="F20"/>
    </sheetView>
  </sheetViews>
  <sheetFormatPr defaultRowHeight="15" x14ac:dyDescent="0.25"/>
  <cols>
    <col min="1" max="1" width="21" customWidth="1"/>
    <col min="2" max="2" width="18.42578125" bestFit="1" customWidth="1"/>
    <col min="3" max="3" width="20.28515625" bestFit="1" customWidth="1"/>
    <col min="4" max="4" width="40.7109375" customWidth="1"/>
    <col min="5" max="5" width="56.5703125" style="82" bestFit="1" customWidth="1"/>
    <col min="6" max="6" width="45.7109375" customWidth="1"/>
  </cols>
  <sheetData>
    <row r="1" spans="1:6" x14ac:dyDescent="0.25">
      <c r="A1" s="85" t="s">
        <v>74</v>
      </c>
      <c r="B1" s="85"/>
      <c r="C1" s="85"/>
      <c r="D1" s="85"/>
      <c r="E1" s="85"/>
      <c r="F1" s="85"/>
    </row>
    <row r="2" spans="1:6" ht="30" x14ac:dyDescent="0.25">
      <c r="A2" s="19" t="s">
        <v>21</v>
      </c>
      <c r="B2" s="20" t="s">
        <v>20</v>
      </c>
      <c r="C2" s="19" t="s">
        <v>19</v>
      </c>
      <c r="D2" s="19" t="s">
        <v>64</v>
      </c>
      <c r="E2" s="20" t="s">
        <v>65</v>
      </c>
      <c r="F2" s="19" t="s">
        <v>66</v>
      </c>
    </row>
    <row r="3" spans="1:6" x14ac:dyDescent="0.25">
      <c r="A3" s="19" t="s">
        <v>82</v>
      </c>
      <c r="B3" s="77">
        <v>2024</v>
      </c>
      <c r="C3" s="78" t="s">
        <v>67</v>
      </c>
      <c r="D3" s="78" t="s">
        <v>68</v>
      </c>
      <c r="E3" s="77" t="s">
        <v>68</v>
      </c>
      <c r="F3" s="80"/>
    </row>
    <row r="4" spans="1:6" ht="45.75" customHeight="1" x14ac:dyDescent="0.25">
      <c r="A4" s="19" t="s">
        <v>81</v>
      </c>
      <c r="B4" s="77">
        <v>2023</v>
      </c>
      <c r="C4" s="78" t="s">
        <v>88</v>
      </c>
      <c r="D4" s="84" t="s">
        <v>86</v>
      </c>
      <c r="E4" s="77" t="s">
        <v>68</v>
      </c>
      <c r="F4" s="83" t="s">
        <v>71</v>
      </c>
    </row>
    <row r="5" spans="1:6" ht="46.5" customHeight="1" x14ac:dyDescent="0.25">
      <c r="A5" s="20" t="s">
        <v>80</v>
      </c>
      <c r="B5" s="10">
        <v>2022</v>
      </c>
      <c r="C5" s="17" t="s">
        <v>17</v>
      </c>
      <c r="D5" s="84" t="s">
        <v>87</v>
      </c>
      <c r="E5" s="79" t="s">
        <v>69</v>
      </c>
      <c r="F5" s="83"/>
    </row>
    <row r="6" spans="1:6" ht="45" x14ac:dyDescent="0.25">
      <c r="A6" s="20" t="s">
        <v>79</v>
      </c>
      <c r="B6" s="10">
        <v>2021</v>
      </c>
      <c r="C6" s="18" t="s">
        <v>18</v>
      </c>
      <c r="D6" s="79" t="s">
        <v>73</v>
      </c>
      <c r="E6" s="79" t="s">
        <v>75</v>
      </c>
      <c r="F6" s="83"/>
    </row>
    <row r="7" spans="1:6" ht="45" x14ac:dyDescent="0.25">
      <c r="A7" s="20" t="s">
        <v>78</v>
      </c>
      <c r="B7" s="10" t="s">
        <v>62</v>
      </c>
      <c r="C7" s="17" t="s">
        <v>57</v>
      </c>
      <c r="D7" s="79" t="s">
        <v>73</v>
      </c>
      <c r="E7" s="84" t="s">
        <v>72</v>
      </c>
      <c r="F7" s="81" t="s">
        <v>76</v>
      </c>
    </row>
    <row r="8" spans="1:6" ht="16.5" customHeight="1" x14ac:dyDescent="0.25">
      <c r="A8" s="20" t="s">
        <v>77</v>
      </c>
      <c r="B8" s="10">
        <v>2019</v>
      </c>
      <c r="C8" s="17" t="s">
        <v>58</v>
      </c>
      <c r="D8" s="17" t="s">
        <v>63</v>
      </c>
      <c r="E8" s="79" t="s">
        <v>70</v>
      </c>
      <c r="F8" s="80"/>
    </row>
    <row r="9" spans="1:6" ht="16.5" customHeight="1" x14ac:dyDescent="0.25">
      <c r="A9" s="20" t="s">
        <v>83</v>
      </c>
      <c r="B9" s="10">
        <v>2018</v>
      </c>
      <c r="C9" s="17" t="s">
        <v>59</v>
      </c>
      <c r="D9" s="17" t="s">
        <v>63</v>
      </c>
      <c r="E9" s="79" t="s">
        <v>70</v>
      </c>
      <c r="F9" s="80"/>
    </row>
    <row r="10" spans="1:6" ht="16.5" customHeight="1" x14ac:dyDescent="0.25">
      <c r="A10" s="20" t="s">
        <v>84</v>
      </c>
      <c r="B10" s="17">
        <v>2017</v>
      </c>
      <c r="C10" s="17" t="s">
        <v>60</v>
      </c>
      <c r="D10" s="17" t="s">
        <v>63</v>
      </c>
      <c r="E10" s="79" t="s">
        <v>70</v>
      </c>
      <c r="F10" s="80"/>
    </row>
    <row r="11" spans="1:6" ht="16.5" customHeight="1" x14ac:dyDescent="0.25">
      <c r="A11" s="20" t="s">
        <v>85</v>
      </c>
      <c r="B11" s="17">
        <v>2016</v>
      </c>
      <c r="C11" s="17" t="s">
        <v>61</v>
      </c>
      <c r="D11" s="17" t="s">
        <v>63</v>
      </c>
      <c r="E11" s="79" t="s">
        <v>70</v>
      </c>
      <c r="F11" s="80"/>
    </row>
  </sheetData>
  <mergeCells count="1">
    <mergeCell ref="A1:F1"/>
  </mergeCells>
  <pageMargins left="0.7" right="0.7" top="0.75" bottom="0.75" header="0.3" footer="0.3"/>
  <pageSetup scale="6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B847D-7C76-4BED-A699-DCA7AC3920C3}">
  <sheetPr>
    <tabColor theme="3" tint="0.749992370372631"/>
  </sheetPr>
  <dimension ref="A1:AC27"/>
  <sheetViews>
    <sheetView showGridLines="0" workbookViewId="0">
      <selection activeCell="D15" sqref="D15"/>
    </sheetView>
  </sheetViews>
  <sheetFormatPr defaultColWidth="8.7109375" defaultRowHeight="12.75" x14ac:dyDescent="0.2"/>
  <cols>
    <col min="1" max="1" width="43.7109375" style="51" customWidth="1"/>
    <col min="2" max="2" width="16.140625" style="51" bestFit="1" customWidth="1"/>
    <col min="3" max="3" width="8.85546875" style="51" bestFit="1" customWidth="1"/>
    <col min="4" max="4" width="16.140625" style="51" bestFit="1" customWidth="1"/>
    <col min="5" max="5" width="4" style="51" customWidth="1"/>
    <col min="6" max="6" width="33.140625" style="51" customWidth="1"/>
    <col min="7" max="7" width="16.140625" style="51" bestFit="1" customWidth="1"/>
    <col min="8" max="8" width="8.85546875" style="51" bestFit="1" customWidth="1"/>
    <col min="9" max="9" width="12.42578125" style="51" bestFit="1" customWidth="1"/>
    <col min="10" max="10" width="3.85546875" style="51" customWidth="1"/>
    <col min="11" max="11" width="30.85546875" style="51" bestFit="1" customWidth="1"/>
    <col min="12" max="12" width="14.140625" style="51" bestFit="1" customWidth="1"/>
    <col min="13" max="13" width="8.85546875" style="51" bestFit="1" customWidth="1"/>
    <col min="14" max="14" width="12.42578125" style="51" bestFit="1" customWidth="1"/>
    <col min="15" max="15" width="3.85546875" style="51" customWidth="1"/>
    <col min="16" max="16" width="30.85546875" style="51" bestFit="1" customWidth="1"/>
    <col min="17" max="17" width="14.140625" style="51" bestFit="1" customWidth="1"/>
    <col min="18" max="18" width="8.85546875" style="51" bestFit="1" customWidth="1"/>
    <col min="19" max="19" width="12.42578125" style="51" bestFit="1" customWidth="1"/>
    <col min="20" max="20" width="3.85546875" style="51" customWidth="1"/>
    <col min="21" max="21" width="30.85546875" style="51" bestFit="1" customWidth="1"/>
    <col min="22" max="22" width="14.140625" style="51" bestFit="1" customWidth="1"/>
    <col min="23" max="23" width="8.85546875" style="51" bestFit="1" customWidth="1"/>
    <col min="24" max="24" width="12.42578125" style="51" bestFit="1" customWidth="1"/>
    <col min="25" max="25" width="3.85546875" style="51" customWidth="1"/>
    <col min="26" max="26" width="30.85546875" style="51" bestFit="1" customWidth="1"/>
    <col min="27" max="27" width="14.140625" style="51" bestFit="1" customWidth="1"/>
    <col min="28" max="28" width="8.85546875" style="51" bestFit="1" customWidth="1"/>
    <col min="29" max="29" width="12.42578125" style="51" bestFit="1" customWidth="1"/>
    <col min="30" max="16384" width="8.7109375" style="51"/>
  </cols>
  <sheetData>
    <row r="1" spans="1:29" ht="13.5" thickBot="1" x14ac:dyDescent="0.25"/>
    <row r="2" spans="1:29" x14ac:dyDescent="0.2">
      <c r="A2" s="34" t="str">
        <f>"Audited CY '16 MCVR"&amp;CHAR(185)&amp;","&amp;CHAR(178)</f>
        <v>Audited CY '16 MCVR¹,²</v>
      </c>
      <c r="B2" s="42"/>
      <c r="C2" s="42"/>
      <c r="D2" s="43"/>
      <c r="F2" s="34" t="str">
        <f>"Audited CY '17 MCVR"&amp;CHAR(185)&amp;","&amp;CHAR(178)</f>
        <v>Audited CY '17 MCVR¹,²</v>
      </c>
      <c r="G2" s="42"/>
      <c r="H2" s="42"/>
      <c r="I2" s="43"/>
      <c r="K2" s="34" t="str">
        <f>"Audited CY '18 MCVR"&amp;CHAR(185)&amp;","&amp;CHAR(178)</f>
        <v>Audited CY '18 MCVR¹,²</v>
      </c>
      <c r="L2" s="42"/>
      <c r="M2" s="42"/>
      <c r="N2" s="43"/>
      <c r="P2" s="34" t="str">
        <f>"Audited CY '19 MCVR"&amp;CHAR(185)&amp;","&amp;CHAR(178)</f>
        <v>Audited CY '19 MCVR¹,²</v>
      </c>
      <c r="Q2" s="42"/>
      <c r="R2" s="42"/>
      <c r="S2" s="43"/>
      <c r="U2" s="34" t="str">
        <f>"Audited CY '20 MCVR"&amp;CHAR(185)&amp;","&amp;CHAR(178)</f>
        <v>Audited CY '20 MCVR¹,²</v>
      </c>
      <c r="V2" s="42"/>
      <c r="W2" s="42"/>
      <c r="X2" s="43"/>
      <c r="Z2" s="34" t="str">
        <f>"Audited CY '21 MCVR"&amp;CHAR(185)&amp;","&amp;CHAR(178)</f>
        <v>Audited CY '21 MCVR¹,²</v>
      </c>
      <c r="AA2" s="42"/>
      <c r="AB2" s="42"/>
      <c r="AC2" s="43"/>
    </row>
    <row r="3" spans="1:29" ht="25.5" x14ac:dyDescent="0.2">
      <c r="A3" s="36" t="s">
        <v>32</v>
      </c>
      <c r="B3" s="32" t="s">
        <v>27</v>
      </c>
      <c r="C3" s="32" t="s">
        <v>25</v>
      </c>
      <c r="D3" s="33" t="s">
        <v>28</v>
      </c>
      <c r="F3" s="36" t="s">
        <v>33</v>
      </c>
      <c r="G3" s="32" t="s">
        <v>27</v>
      </c>
      <c r="H3" s="32" t="s">
        <v>25</v>
      </c>
      <c r="I3" s="33" t="s">
        <v>28</v>
      </c>
      <c r="K3" s="36" t="s">
        <v>34</v>
      </c>
      <c r="L3" s="32"/>
      <c r="M3" s="32" t="s">
        <v>25</v>
      </c>
      <c r="N3" s="33" t="s">
        <v>28</v>
      </c>
      <c r="P3" s="36" t="s">
        <v>42</v>
      </c>
      <c r="Q3" s="32"/>
      <c r="R3" s="32" t="s">
        <v>25</v>
      </c>
      <c r="S3" s="33" t="s">
        <v>28</v>
      </c>
      <c r="U3" s="36" t="s">
        <v>47</v>
      </c>
      <c r="V3" s="32"/>
      <c r="W3" s="32" t="s">
        <v>25</v>
      </c>
      <c r="X3" s="33" t="s">
        <v>28</v>
      </c>
      <c r="Z3" s="36" t="s">
        <v>51</v>
      </c>
      <c r="AA3" s="32"/>
      <c r="AB3" s="32" t="s">
        <v>25</v>
      </c>
      <c r="AC3" s="33" t="s">
        <v>28</v>
      </c>
    </row>
    <row r="4" spans="1:29" x14ac:dyDescent="0.2">
      <c r="A4" s="37" t="s">
        <v>29</v>
      </c>
      <c r="B4" s="22"/>
      <c r="C4" s="26"/>
      <c r="D4" s="73">
        <f>B4*C4</f>
        <v>0</v>
      </c>
      <c r="F4" s="37" t="s">
        <v>29</v>
      </c>
      <c r="G4" s="22"/>
      <c r="H4" s="26"/>
      <c r="I4" s="73">
        <f>G4*H4</f>
        <v>0</v>
      </c>
      <c r="K4" s="37" t="s">
        <v>29</v>
      </c>
      <c r="L4" s="22"/>
      <c r="M4" s="26"/>
      <c r="N4" s="73">
        <f>L4*M4</f>
        <v>0</v>
      </c>
      <c r="P4" s="37" t="s">
        <v>29</v>
      </c>
      <c r="Q4" s="22"/>
      <c r="R4" s="26"/>
      <c r="S4" s="73">
        <f>Q4*R4</f>
        <v>0</v>
      </c>
      <c r="U4" s="37" t="s">
        <v>29</v>
      </c>
      <c r="V4" s="22"/>
      <c r="W4" s="26"/>
      <c r="X4" s="73">
        <f>V4*W4</f>
        <v>0</v>
      </c>
      <c r="Z4" s="37" t="s">
        <v>29</v>
      </c>
      <c r="AA4" s="22"/>
      <c r="AB4" s="26"/>
      <c r="AC4" s="73">
        <f>AA4*AB4</f>
        <v>0</v>
      </c>
    </row>
    <row r="5" spans="1:29" x14ac:dyDescent="0.2">
      <c r="A5" s="37" t="s">
        <v>30</v>
      </c>
      <c r="B5" s="22"/>
      <c r="C5" s="23"/>
      <c r="D5" s="74">
        <f>B5*C5</f>
        <v>0</v>
      </c>
      <c r="F5" s="37" t="s">
        <v>30</v>
      </c>
      <c r="G5" s="22"/>
      <c r="H5" s="23"/>
      <c r="I5" s="74">
        <f>G5*H5</f>
        <v>0</v>
      </c>
      <c r="K5" s="37" t="s">
        <v>30</v>
      </c>
      <c r="L5" s="22"/>
      <c r="M5" s="23"/>
      <c r="N5" s="74">
        <f>L5*M5</f>
        <v>0</v>
      </c>
      <c r="P5" s="37" t="s">
        <v>30</v>
      </c>
      <c r="Q5" s="22"/>
      <c r="R5" s="23"/>
      <c r="S5" s="74">
        <f>Q5*R5</f>
        <v>0</v>
      </c>
      <c r="U5" s="37" t="s">
        <v>30</v>
      </c>
      <c r="V5" s="22"/>
      <c r="W5" s="23"/>
      <c r="X5" s="74">
        <f>V5*W5</f>
        <v>0</v>
      </c>
      <c r="Z5" s="37" t="s">
        <v>30</v>
      </c>
      <c r="AA5" s="22"/>
      <c r="AB5" s="23"/>
      <c r="AC5" s="74">
        <f>AA5*AB5</f>
        <v>0</v>
      </c>
    </row>
    <row r="6" spans="1:29" x14ac:dyDescent="0.2">
      <c r="A6" s="38" t="s">
        <v>24</v>
      </c>
      <c r="B6" s="24"/>
      <c r="C6" s="25"/>
      <c r="D6" s="75">
        <f>B6*C6</f>
        <v>0</v>
      </c>
      <c r="F6" s="38" t="s">
        <v>24</v>
      </c>
      <c r="G6" s="24"/>
      <c r="H6" s="25"/>
      <c r="I6" s="75">
        <f>G6*H6</f>
        <v>0</v>
      </c>
      <c r="K6" s="38" t="s">
        <v>24</v>
      </c>
      <c r="L6" s="24"/>
      <c r="M6" s="25"/>
      <c r="N6" s="75">
        <f>L6*M6</f>
        <v>0</v>
      </c>
      <c r="P6" s="38" t="s">
        <v>24</v>
      </c>
      <c r="Q6" s="24"/>
      <c r="R6" s="25"/>
      <c r="S6" s="75">
        <f>Q6*R6</f>
        <v>0</v>
      </c>
      <c r="U6" s="38" t="s">
        <v>24</v>
      </c>
      <c r="V6" s="24"/>
      <c r="W6" s="25"/>
      <c r="X6" s="75">
        <f>V6*W6</f>
        <v>0</v>
      </c>
      <c r="Z6" s="38" t="s">
        <v>24</v>
      </c>
      <c r="AA6" s="24"/>
      <c r="AB6" s="25"/>
      <c r="AC6" s="75">
        <f>AA6*AB6</f>
        <v>0</v>
      </c>
    </row>
    <row r="7" spans="1:29" x14ac:dyDescent="0.2">
      <c r="A7" s="39" t="s">
        <v>0</v>
      </c>
      <c r="B7" s="65" t="e">
        <f>D7/C7</f>
        <v>#DIV/0!</v>
      </c>
      <c r="C7" s="66">
        <f>SUM(C4:C6)</f>
        <v>0</v>
      </c>
      <c r="D7" s="67">
        <f>SUM(D4:D6)</f>
        <v>0</v>
      </c>
      <c r="F7" s="39" t="s">
        <v>0</v>
      </c>
      <c r="G7" s="65" t="e">
        <f>I7/H7</f>
        <v>#DIV/0!</v>
      </c>
      <c r="H7" s="66">
        <f>SUM(H4:H6)</f>
        <v>0</v>
      </c>
      <c r="I7" s="67">
        <f>SUM(I4:I6)</f>
        <v>0</v>
      </c>
      <c r="K7" s="39" t="s">
        <v>0</v>
      </c>
      <c r="L7" s="65" t="e">
        <f>N7/M7</f>
        <v>#DIV/0!</v>
      </c>
      <c r="M7" s="66">
        <f>SUM(M4:M6)</f>
        <v>0</v>
      </c>
      <c r="N7" s="67">
        <f>SUM(N4:N6)</f>
        <v>0</v>
      </c>
      <c r="P7" s="39" t="s">
        <v>0</v>
      </c>
      <c r="Q7" s="65" t="e">
        <f>S7/R7</f>
        <v>#DIV/0!</v>
      </c>
      <c r="R7" s="66">
        <f>SUM(R4:R6)</f>
        <v>0</v>
      </c>
      <c r="S7" s="67">
        <f>SUM(S4:S6)</f>
        <v>0</v>
      </c>
      <c r="U7" s="39" t="s">
        <v>0</v>
      </c>
      <c r="V7" s="65" t="e">
        <f>X7/W7</f>
        <v>#DIV/0!</v>
      </c>
      <c r="W7" s="66">
        <f>SUM(W4:W6)</f>
        <v>0</v>
      </c>
      <c r="X7" s="67">
        <f>SUM(X4:X6)</f>
        <v>0</v>
      </c>
      <c r="Z7" s="39" t="s">
        <v>0</v>
      </c>
      <c r="AA7" s="65" t="e">
        <f>AC7/AB7</f>
        <v>#DIV/0!</v>
      </c>
      <c r="AB7" s="66">
        <f>SUM(AB4:AB6)</f>
        <v>0</v>
      </c>
      <c r="AC7" s="67">
        <f>SUM(AC4:AC6)</f>
        <v>0</v>
      </c>
    </row>
    <row r="8" spans="1:29" x14ac:dyDescent="0.2">
      <c r="A8" s="40" t="s">
        <v>31</v>
      </c>
      <c r="B8" s="27"/>
      <c r="C8" s="44"/>
      <c r="D8" s="45"/>
      <c r="F8" s="40" t="s">
        <v>31</v>
      </c>
      <c r="G8" s="27"/>
      <c r="H8" s="44"/>
      <c r="I8" s="45"/>
      <c r="K8" s="40" t="s">
        <v>31</v>
      </c>
      <c r="L8" s="27"/>
      <c r="M8" s="44"/>
      <c r="N8" s="45"/>
      <c r="O8" s="21"/>
      <c r="P8" s="40" t="s">
        <v>31</v>
      </c>
      <c r="Q8" s="27"/>
      <c r="R8" s="44"/>
      <c r="S8" s="45"/>
      <c r="U8" s="40" t="s">
        <v>31</v>
      </c>
      <c r="V8" s="27"/>
      <c r="W8" s="44"/>
      <c r="X8" s="45"/>
      <c r="Z8" s="40" t="s">
        <v>31</v>
      </c>
      <c r="AA8" s="27"/>
      <c r="AB8" s="44"/>
      <c r="AC8" s="45"/>
    </row>
    <row r="9" spans="1:29" ht="13.5" thickBot="1" x14ac:dyDescent="0.25">
      <c r="A9" s="41" t="s">
        <v>38</v>
      </c>
      <c r="B9" s="68" t="e">
        <f>B7-B8</f>
        <v>#DIV/0!</v>
      </c>
      <c r="C9" s="46"/>
      <c r="D9" s="47"/>
      <c r="F9" s="41" t="s">
        <v>38</v>
      </c>
      <c r="G9" s="68" t="e">
        <f>G7-G8</f>
        <v>#DIV/0!</v>
      </c>
      <c r="H9" s="46"/>
      <c r="I9" s="47"/>
      <c r="K9" s="41" t="s">
        <v>38</v>
      </c>
      <c r="L9" s="68" t="e">
        <f>L7-L8</f>
        <v>#DIV/0!</v>
      </c>
      <c r="M9" s="46"/>
      <c r="N9" s="47"/>
      <c r="O9" s="21"/>
      <c r="P9" s="41" t="s">
        <v>38</v>
      </c>
      <c r="Q9" s="68" t="e">
        <f>Q7-Q8</f>
        <v>#DIV/0!</v>
      </c>
      <c r="R9" s="46"/>
      <c r="S9" s="47"/>
      <c r="U9" s="41" t="s">
        <v>38</v>
      </c>
      <c r="V9" s="68" t="e">
        <f>V7-V8</f>
        <v>#DIV/0!</v>
      </c>
      <c r="W9" s="46"/>
      <c r="X9" s="47"/>
      <c r="Z9" s="41" t="s">
        <v>38</v>
      </c>
      <c r="AA9" s="68" t="e">
        <f>AA7-AA8</f>
        <v>#DIV/0!</v>
      </c>
      <c r="AB9" s="46"/>
      <c r="AC9" s="47"/>
    </row>
    <row r="10" spans="1:29" ht="13.5" thickBot="1" x14ac:dyDescent="0.25">
      <c r="A10" s="52"/>
      <c r="B10" s="28"/>
      <c r="F10" s="52"/>
      <c r="G10" s="28"/>
      <c r="H10" s="21"/>
      <c r="I10" s="21"/>
      <c r="K10" s="52"/>
      <c r="L10" s="28"/>
      <c r="M10" s="21"/>
      <c r="N10" s="21"/>
      <c r="P10" s="52"/>
      <c r="Q10" s="28"/>
      <c r="R10" s="21"/>
      <c r="S10" s="21"/>
      <c r="U10" s="52"/>
      <c r="V10" s="28"/>
      <c r="W10" s="21"/>
      <c r="X10" s="21"/>
      <c r="Z10" s="52"/>
      <c r="AA10" s="28"/>
      <c r="AB10" s="21"/>
      <c r="AC10" s="21"/>
    </row>
    <row r="11" spans="1:29" x14ac:dyDescent="0.2">
      <c r="A11" s="29" t="s">
        <v>43</v>
      </c>
      <c r="B11" s="30"/>
      <c r="F11" s="29" t="s">
        <v>44</v>
      </c>
      <c r="G11" s="30"/>
      <c r="H11" s="21"/>
      <c r="I11" s="21"/>
      <c r="K11" s="29" t="s">
        <v>45</v>
      </c>
      <c r="L11" s="30"/>
      <c r="M11" s="21"/>
      <c r="N11" s="21"/>
      <c r="P11" s="29" t="s">
        <v>46</v>
      </c>
      <c r="Q11" s="30"/>
      <c r="R11" s="21"/>
      <c r="S11" s="21"/>
      <c r="U11" s="29" t="s">
        <v>49</v>
      </c>
      <c r="V11" s="30"/>
      <c r="W11" s="21"/>
      <c r="X11" s="21"/>
      <c r="Z11" s="29" t="s">
        <v>50</v>
      </c>
      <c r="AA11" s="30"/>
      <c r="AB11" s="21"/>
      <c r="AC11" s="21"/>
    </row>
    <row r="12" spans="1:29" x14ac:dyDescent="0.2">
      <c r="A12" s="36" t="s">
        <v>40</v>
      </c>
      <c r="B12" s="48" t="s">
        <v>37</v>
      </c>
      <c r="F12" s="36" t="s">
        <v>40</v>
      </c>
      <c r="G12" s="48" t="s">
        <v>26</v>
      </c>
      <c r="H12" s="21"/>
      <c r="I12" s="21"/>
      <c r="K12" s="36" t="s">
        <v>40</v>
      </c>
      <c r="L12" s="48" t="s">
        <v>35</v>
      </c>
      <c r="M12" s="21"/>
      <c r="N12" s="21"/>
      <c r="P12" s="36" t="s">
        <v>40</v>
      </c>
      <c r="Q12" s="48" t="s">
        <v>36</v>
      </c>
      <c r="R12" s="44"/>
      <c r="S12" s="44"/>
      <c r="U12" s="36" t="s">
        <v>40</v>
      </c>
      <c r="V12" s="48" t="s">
        <v>48</v>
      </c>
      <c r="W12" s="44"/>
      <c r="X12" s="44"/>
      <c r="Z12" s="36" t="s">
        <v>40</v>
      </c>
      <c r="AA12" s="48" t="s">
        <v>52</v>
      </c>
      <c r="AB12" s="44"/>
      <c r="AC12" s="44"/>
    </row>
    <row r="13" spans="1:29" x14ac:dyDescent="0.2">
      <c r="A13" s="40" t="s">
        <v>39</v>
      </c>
      <c r="B13" s="31"/>
      <c r="C13" s="44"/>
      <c r="D13" s="44"/>
      <c r="F13" s="40" t="s">
        <v>39</v>
      </c>
      <c r="G13" s="31"/>
      <c r="H13" s="44"/>
      <c r="I13" s="44"/>
      <c r="K13" s="40" t="s">
        <v>39</v>
      </c>
      <c r="L13" s="31"/>
      <c r="M13" s="44"/>
      <c r="N13" s="44"/>
      <c r="P13" s="40" t="s">
        <v>39</v>
      </c>
      <c r="Q13" s="31"/>
      <c r="R13" s="44"/>
      <c r="S13" s="44"/>
      <c r="U13" s="40" t="s">
        <v>39</v>
      </c>
      <c r="V13" s="31"/>
      <c r="W13" s="44"/>
      <c r="X13" s="44"/>
      <c r="Z13" s="40" t="s">
        <v>39</v>
      </c>
      <c r="AA13" s="31"/>
      <c r="AB13" s="44"/>
      <c r="AC13" s="44"/>
    </row>
    <row r="14" spans="1:29" x14ac:dyDescent="0.2">
      <c r="A14" s="53" t="s">
        <v>38</v>
      </c>
      <c r="B14" s="69" t="e">
        <f>B9</f>
        <v>#DIV/0!</v>
      </c>
      <c r="C14" s="44"/>
      <c r="D14" s="44"/>
      <c r="F14" s="53" t="s">
        <v>38</v>
      </c>
      <c r="G14" s="69" t="e">
        <f>G9</f>
        <v>#DIV/0!</v>
      </c>
      <c r="H14" s="44"/>
      <c r="I14" s="44"/>
      <c r="K14" s="53" t="s">
        <v>38</v>
      </c>
      <c r="L14" s="69" t="e">
        <f>L9</f>
        <v>#DIV/0!</v>
      </c>
      <c r="M14" s="44"/>
      <c r="N14" s="44"/>
      <c r="P14" s="53" t="s">
        <v>38</v>
      </c>
      <c r="Q14" s="69" t="e">
        <f>Q9</f>
        <v>#DIV/0!</v>
      </c>
      <c r="R14" s="44"/>
      <c r="S14" s="44"/>
      <c r="T14" s="44"/>
      <c r="U14" s="53" t="s">
        <v>38</v>
      </c>
      <c r="V14" s="69" t="e">
        <f>V9</f>
        <v>#DIV/0!</v>
      </c>
      <c r="W14" s="44"/>
      <c r="X14" s="44"/>
      <c r="Z14" s="53" t="s">
        <v>38</v>
      </c>
      <c r="AA14" s="69" t="e">
        <f>AA9</f>
        <v>#DIV/0!</v>
      </c>
      <c r="AB14" s="44"/>
      <c r="AC14" s="44"/>
    </row>
    <row r="15" spans="1:29" x14ac:dyDescent="0.2">
      <c r="A15" s="36" t="s">
        <v>41</v>
      </c>
      <c r="B15" s="70" t="e">
        <f>B14-B13</f>
        <v>#DIV/0!</v>
      </c>
      <c r="C15" s="44"/>
      <c r="D15" s="44"/>
      <c r="F15" s="36" t="s">
        <v>41</v>
      </c>
      <c r="G15" s="70" t="e">
        <f>G9-G13</f>
        <v>#DIV/0!</v>
      </c>
      <c r="H15" s="44"/>
      <c r="I15" s="44"/>
      <c r="J15" s="44"/>
      <c r="K15" s="36" t="s">
        <v>41</v>
      </c>
      <c r="L15" s="70" t="e">
        <f>L9-L13</f>
        <v>#DIV/0!</v>
      </c>
      <c r="M15" s="44"/>
      <c r="N15" s="44"/>
      <c r="O15" s="44"/>
      <c r="P15" s="36" t="s">
        <v>41</v>
      </c>
      <c r="Q15" s="70" t="e">
        <f>Q9-Q13</f>
        <v>#DIV/0!</v>
      </c>
      <c r="R15" s="44"/>
      <c r="S15" s="44"/>
      <c r="T15" s="44"/>
      <c r="U15" s="36" t="s">
        <v>41</v>
      </c>
      <c r="V15" s="70" t="e">
        <f>V9-V13</f>
        <v>#DIV/0!</v>
      </c>
      <c r="W15" s="44"/>
      <c r="X15" s="44"/>
      <c r="Z15" s="36" t="s">
        <v>41</v>
      </c>
      <c r="AA15" s="70" t="e">
        <f>AA9-AA13</f>
        <v>#DIV/0!</v>
      </c>
      <c r="AB15" s="44"/>
      <c r="AC15" s="44"/>
    </row>
    <row r="16" spans="1:29" x14ac:dyDescent="0.2">
      <c r="A16" s="36" t="s">
        <v>23</v>
      </c>
      <c r="B16" s="49"/>
      <c r="C16" s="44"/>
      <c r="D16" s="44"/>
      <c r="F16" s="36" t="s">
        <v>23</v>
      </c>
      <c r="G16" s="49"/>
      <c r="H16" s="44"/>
      <c r="I16" s="44"/>
      <c r="J16" s="44"/>
      <c r="K16" s="36" t="s">
        <v>23</v>
      </c>
      <c r="L16" s="49"/>
      <c r="M16" s="44"/>
      <c r="N16" s="44"/>
      <c r="O16" s="44"/>
      <c r="P16" s="36" t="s">
        <v>23</v>
      </c>
      <c r="Q16" s="76"/>
      <c r="R16" s="44"/>
      <c r="S16" s="44"/>
      <c r="T16" s="44"/>
      <c r="U16" s="36" t="s">
        <v>23</v>
      </c>
      <c r="V16" s="49"/>
      <c r="W16" s="44"/>
      <c r="X16" s="44"/>
      <c r="Z16" s="36" t="s">
        <v>23</v>
      </c>
      <c r="AA16" s="49"/>
      <c r="AB16" s="44"/>
      <c r="AC16" s="44"/>
    </row>
    <row r="17" spans="1:29" ht="13.5" thickBot="1" x14ac:dyDescent="0.25">
      <c r="A17" s="35" t="s">
        <v>22</v>
      </c>
      <c r="B17" s="71" t="e">
        <f>B15*B16</f>
        <v>#DIV/0!</v>
      </c>
      <c r="C17" s="44"/>
      <c r="D17" s="44"/>
      <c r="F17" s="35" t="s">
        <v>22</v>
      </c>
      <c r="G17" s="71" t="e">
        <f>G15*G16</f>
        <v>#DIV/0!</v>
      </c>
      <c r="H17" s="44"/>
      <c r="I17" s="44"/>
      <c r="J17" s="44"/>
      <c r="K17" s="35" t="s">
        <v>22</v>
      </c>
      <c r="L17" s="71" t="e">
        <f>L15*L16</f>
        <v>#DIV/0!</v>
      </c>
      <c r="M17" s="44"/>
      <c r="N17" s="44"/>
      <c r="O17" s="44"/>
      <c r="P17" s="35" t="s">
        <v>22</v>
      </c>
      <c r="Q17" s="71" t="e">
        <f>Q15*Q16</f>
        <v>#DIV/0!</v>
      </c>
      <c r="R17" s="44"/>
      <c r="S17" s="44"/>
      <c r="U17" s="35" t="s">
        <v>22</v>
      </c>
      <c r="V17" s="71" t="e">
        <f>V15*V16</f>
        <v>#DIV/0!</v>
      </c>
      <c r="W17" s="44"/>
      <c r="X17" s="44"/>
      <c r="Z17" s="35" t="s">
        <v>22</v>
      </c>
      <c r="AA17" s="71" t="e">
        <f>AA15*AA16</f>
        <v>#DIV/0!</v>
      </c>
      <c r="AB17" s="44"/>
      <c r="AC17" s="44"/>
    </row>
    <row r="18" spans="1:29" x14ac:dyDescent="0.2">
      <c r="A18" s="44"/>
      <c r="B18" s="55"/>
      <c r="C18" s="44"/>
      <c r="D18" s="44"/>
      <c r="F18" s="44"/>
      <c r="H18" s="44"/>
      <c r="I18" s="44"/>
      <c r="M18" s="44"/>
      <c r="N18" s="44"/>
      <c r="R18" s="44"/>
      <c r="S18" s="44"/>
      <c r="W18" s="44"/>
      <c r="X18" s="44"/>
      <c r="AB18" s="44"/>
      <c r="AC18" s="44"/>
    </row>
    <row r="19" spans="1:29" x14ac:dyDescent="0.2">
      <c r="C19" s="44"/>
      <c r="D19" s="44"/>
      <c r="H19" s="44"/>
      <c r="I19" s="44"/>
      <c r="K19" s="54"/>
      <c r="M19" s="44"/>
      <c r="N19" s="44"/>
    </row>
    <row r="20" spans="1:29" x14ac:dyDescent="0.2">
      <c r="B20" s="56"/>
    </row>
    <row r="21" spans="1:29" ht="13.5" thickBot="1" x14ac:dyDescent="0.25">
      <c r="A21" s="50" t="s">
        <v>53</v>
      </c>
      <c r="B21" s="72" t="e">
        <f>SUM(B17,G17,L17,Q17,V17,AA17)</f>
        <v>#DIV/0!</v>
      </c>
      <c r="R21" s="21"/>
      <c r="S21" s="21"/>
      <c r="W21" s="21"/>
      <c r="X21" s="21"/>
      <c r="AB21" s="21"/>
      <c r="AC21" s="21"/>
    </row>
    <row r="22" spans="1:29" ht="13.5" thickTop="1" x14ac:dyDescent="0.2">
      <c r="R22" s="21"/>
      <c r="S22" s="21"/>
      <c r="W22" s="21"/>
      <c r="X22" s="21"/>
      <c r="AB22" s="21"/>
      <c r="AC22" s="21"/>
    </row>
    <row r="23" spans="1:29" x14ac:dyDescent="0.2">
      <c r="R23" s="44"/>
      <c r="S23" s="44"/>
      <c r="W23" s="44"/>
      <c r="X23" s="44"/>
      <c r="AB23" s="44"/>
      <c r="AC23" s="44"/>
    </row>
    <row r="24" spans="1:29" ht="13.5" thickBot="1" x14ac:dyDescent="0.25"/>
    <row r="25" spans="1:29" x14ac:dyDescent="0.2">
      <c r="A25" s="57" t="s">
        <v>54</v>
      </c>
      <c r="B25" s="58"/>
      <c r="C25" s="58"/>
      <c r="D25" s="58"/>
      <c r="E25" s="58"/>
      <c r="F25" s="59"/>
    </row>
    <row r="26" spans="1:29" x14ac:dyDescent="0.2">
      <c r="A26" s="60" t="s">
        <v>56</v>
      </c>
      <c r="F26" s="61"/>
    </row>
    <row r="27" spans="1:29" ht="13.5" thickBot="1" x14ac:dyDescent="0.25">
      <c r="A27" s="62" t="s">
        <v>55</v>
      </c>
      <c r="B27" s="63"/>
      <c r="C27" s="63"/>
      <c r="D27" s="63"/>
      <c r="E27" s="63"/>
      <c r="F27" s="64"/>
    </row>
  </sheetData>
  <sheetProtection deleteColumns="0" deleteRows="0"/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4B5C6-A74A-4D08-951B-62F918A318F0}">
  <dimension ref="A1:O9"/>
  <sheetViews>
    <sheetView workbookViewId="0">
      <selection activeCell="B9" sqref="B9"/>
    </sheetView>
  </sheetViews>
  <sheetFormatPr defaultRowHeight="15" x14ac:dyDescent="0.25"/>
  <cols>
    <col min="1" max="3" width="12.7109375" customWidth="1"/>
    <col min="4" max="4" width="14.28515625" bestFit="1" customWidth="1"/>
    <col min="5" max="6" width="12.7109375" customWidth="1"/>
    <col min="7" max="7" width="14.28515625" bestFit="1" customWidth="1"/>
    <col min="8" max="15" width="12.7109375" customWidth="1"/>
  </cols>
  <sheetData>
    <row r="1" spans="1:15" ht="15.75" thickBot="1" x14ac:dyDescent="0.3">
      <c r="A1" s="87" t="s">
        <v>16</v>
      </c>
      <c r="B1" s="87"/>
      <c r="C1" s="87"/>
      <c r="D1" s="87"/>
      <c r="I1" s="86" t="s">
        <v>15</v>
      </c>
      <c r="J1" s="86"/>
      <c r="K1" s="86"/>
      <c r="L1" s="86"/>
    </row>
    <row r="2" spans="1:15" ht="51.75" customHeight="1" thickBot="1" x14ac:dyDescent="0.3">
      <c r="A2" s="2" t="s">
        <v>1</v>
      </c>
      <c r="B2" s="3" t="s">
        <v>2</v>
      </c>
      <c r="C2" s="3" t="s">
        <v>3</v>
      </c>
      <c r="D2" s="4" t="s">
        <v>4</v>
      </c>
      <c r="F2" s="1" t="s">
        <v>14</v>
      </c>
      <c r="G2" s="16">
        <f>SUM(D3,D5,D7,D9)</f>
        <v>-2874127.58</v>
      </c>
      <c r="I2" s="2" t="s">
        <v>1</v>
      </c>
      <c r="J2" s="3" t="s">
        <v>2</v>
      </c>
      <c r="K2" s="3" t="s">
        <v>3</v>
      </c>
      <c r="L2" s="4" t="s">
        <v>4</v>
      </c>
      <c r="N2" s="1" t="s">
        <v>14</v>
      </c>
      <c r="O2" s="16">
        <v>-2500</v>
      </c>
    </row>
    <row r="3" spans="1:15" x14ac:dyDescent="0.25">
      <c r="A3" s="5">
        <v>137.72999999999999</v>
      </c>
      <c r="B3" s="6">
        <v>113.55</v>
      </c>
      <c r="C3" s="7">
        <v>16000</v>
      </c>
      <c r="D3" s="8">
        <f>C3*(B3-A3)</f>
        <v>-386879.99999999988</v>
      </c>
      <c r="I3" s="5">
        <v>95</v>
      </c>
      <c r="J3" s="6">
        <v>100</v>
      </c>
      <c r="K3" s="7">
        <v>500</v>
      </c>
      <c r="L3" s="8">
        <v>2500</v>
      </c>
    </row>
    <row r="4" spans="1:15" ht="45.75" customHeight="1" x14ac:dyDescent="0.25">
      <c r="A4" s="9" t="s">
        <v>5</v>
      </c>
      <c r="B4" s="10" t="s">
        <v>6</v>
      </c>
      <c r="C4" s="10" t="s">
        <v>3</v>
      </c>
      <c r="D4" s="11" t="s">
        <v>7</v>
      </c>
      <c r="I4" s="9" t="s">
        <v>5</v>
      </c>
      <c r="J4" s="10" t="s">
        <v>6</v>
      </c>
      <c r="K4" s="10" t="s">
        <v>3</v>
      </c>
      <c r="L4" s="11" t="s">
        <v>7</v>
      </c>
    </row>
    <row r="5" spans="1:15" x14ac:dyDescent="0.25">
      <c r="A5" s="5">
        <v>147.38999999999999</v>
      </c>
      <c r="B5" s="6">
        <v>112.5</v>
      </c>
      <c r="C5" s="7">
        <v>16000</v>
      </c>
      <c r="D5" s="8">
        <f>C5*(B5-A5)</f>
        <v>-558239.99999999977</v>
      </c>
      <c r="I5" s="5">
        <v>100</v>
      </c>
      <c r="J5" s="6">
        <v>95</v>
      </c>
      <c r="K5" s="7">
        <v>500</v>
      </c>
      <c r="L5" s="8">
        <v>-2500</v>
      </c>
    </row>
    <row r="6" spans="1:15" ht="59.25" customHeight="1" x14ac:dyDescent="0.25">
      <c r="A6" s="9" t="s">
        <v>10</v>
      </c>
      <c r="B6" s="10" t="s">
        <v>12</v>
      </c>
      <c r="C6" s="10" t="s">
        <v>3</v>
      </c>
      <c r="D6" s="11" t="s">
        <v>8</v>
      </c>
      <c r="I6" s="9" t="s">
        <v>10</v>
      </c>
      <c r="J6" s="10" t="s">
        <v>12</v>
      </c>
      <c r="K6" s="10" t="s">
        <v>3</v>
      </c>
      <c r="L6" s="11" t="s">
        <v>8</v>
      </c>
    </row>
    <row r="7" spans="1:15" x14ac:dyDescent="0.25">
      <c r="A7" s="5">
        <v>151.59</v>
      </c>
      <c r="B7" s="6">
        <v>111.37</v>
      </c>
      <c r="C7" s="7">
        <v>16735</v>
      </c>
      <c r="D7" s="8">
        <f>C7*(B7-A7)</f>
        <v>-673081.7</v>
      </c>
      <c r="I7" s="5">
        <v>100</v>
      </c>
      <c r="J7" s="6">
        <v>90</v>
      </c>
      <c r="K7" s="7">
        <v>500</v>
      </c>
      <c r="L7" s="8">
        <v>-5000</v>
      </c>
    </row>
    <row r="8" spans="1:15" ht="61.5" customHeight="1" x14ac:dyDescent="0.25">
      <c r="A8" s="9" t="s">
        <v>11</v>
      </c>
      <c r="B8" s="10" t="s">
        <v>13</v>
      </c>
      <c r="C8" s="10" t="s">
        <v>3</v>
      </c>
      <c r="D8" s="11" t="s">
        <v>9</v>
      </c>
      <c r="I8" s="9" t="s">
        <v>11</v>
      </c>
      <c r="J8" s="10" t="s">
        <v>13</v>
      </c>
      <c r="K8" s="10" t="s">
        <v>3</v>
      </c>
      <c r="L8" s="11" t="s">
        <v>9</v>
      </c>
    </row>
    <row r="9" spans="1:15" ht="15.75" thickBot="1" x14ac:dyDescent="0.3">
      <c r="A9" s="12">
        <v>152.09</v>
      </c>
      <c r="B9" s="13">
        <v>72.47</v>
      </c>
      <c r="C9" s="14">
        <v>15774</v>
      </c>
      <c r="D9" s="15">
        <f>C9*(B9-A9)</f>
        <v>-1255925.8800000001</v>
      </c>
      <c r="I9" s="12">
        <v>100</v>
      </c>
      <c r="J9" s="13">
        <v>105</v>
      </c>
      <c r="K9" s="14">
        <v>500</v>
      </c>
      <c r="L9" s="15">
        <v>2500</v>
      </c>
    </row>
  </sheetData>
  <mergeCells count="2">
    <mergeCell ref="I1:L1"/>
    <mergeCell ref="A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846ccab-d56a-434f-8aa3-23adc3498772">
      <Terms xmlns="http://schemas.microsoft.com/office/infopath/2007/PartnerControls"/>
    </lcf76f155ced4ddcb4097134ff3c332f>
    <TaxCatchAll xmlns="e2333224-8482-4852-a090-c7078bef5e6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DC29A6421DEE4F8CBC2D9D363FC71E" ma:contentTypeVersion="17" ma:contentTypeDescription="Create a new document." ma:contentTypeScope="" ma:versionID="a253a670b92f218d45c2bc7e84e4d077">
  <xsd:schema xmlns:xsd="http://www.w3.org/2001/XMLSchema" xmlns:xs="http://www.w3.org/2001/XMLSchema" xmlns:p="http://schemas.microsoft.com/office/2006/metadata/properties" xmlns:ns2="e846ccab-d56a-434f-8aa3-23adc3498772" xmlns:ns3="e2333224-8482-4852-a090-c7078bef5e6d" targetNamespace="http://schemas.microsoft.com/office/2006/metadata/properties" ma:root="true" ma:fieldsID="055e90a511bb3281cff55f6361361bc0" ns2:_="" ns3:_="">
    <xsd:import namespace="e846ccab-d56a-434f-8aa3-23adc3498772"/>
    <xsd:import namespace="e2333224-8482-4852-a090-c7078bef5e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6ccab-d56a-434f-8aa3-23adc34987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c2963ac-bc47-45f0-9df5-d8c4f725b2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333224-8482-4852-a090-c7078bef5e6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95c6670-2676-4cff-b78b-fc9da7f6adca}" ma:internalName="TaxCatchAll" ma:showField="CatchAllData" ma:web="e2333224-8482-4852-a090-c7078bef5e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1CC6FA-DD0E-4B78-A99D-D39777377AA5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e2333224-8482-4852-a090-c7078bef5e6d"/>
    <ds:schemaRef ds:uri="http://schemas.openxmlformats.org/package/2006/metadata/core-properties"/>
    <ds:schemaRef ds:uri="http://purl.org/dc/dcmitype/"/>
    <ds:schemaRef ds:uri="http://schemas.microsoft.com/office/2006/metadata/properties"/>
    <ds:schemaRef ds:uri="e846ccab-d56a-434f-8aa3-23adc3498772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D708BCF-2382-4FF0-8B41-116CC46598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46ccab-d56a-434f-8aa3-23adc3498772"/>
    <ds:schemaRef ds:uri="e2333224-8482-4852-a090-c7078bef5e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61B031-5F2A-46E1-A42E-AB84EC739D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Rate Package Overview</vt:lpstr>
      <vt:lpstr>2016-2021 MCVR Wrap Impact</vt:lpstr>
      <vt:lpstr>2016-2019 Audited Wrap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Tobia</dc:creator>
  <cp:lastModifiedBy>Derek Tobia</cp:lastModifiedBy>
  <cp:lastPrinted>2025-03-17T12:36:43Z</cp:lastPrinted>
  <dcterms:created xsi:type="dcterms:W3CDTF">2024-03-11T20:29:00Z</dcterms:created>
  <dcterms:modified xsi:type="dcterms:W3CDTF">2025-05-23T17:20:58Z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0x01010038DC29A6421DEE4F8CBC2D9D363FC71E</vt:lpwstr>
  </property>
  <property fmtid="{D5CDD505-2E9C-101B-9397-08002B2CF9AE}" pid="3" name="MediaServiceImageTags">
    <vt:lpwstr/>
  </property>
</Properties>
</file>